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PPRAISER\PERSONAL PROPERTY\OIL &amp; GAS\COMMITTEE INFO\"/>
    </mc:Choice>
  </mc:AlternateContent>
  <xr:revisionPtr revIDLastSave="0" documentId="8_{833DC9C9-1BD8-44CB-900D-F233820D8F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8" sheetId="1" r:id="rId1"/>
  </sheets>
  <definedNames>
    <definedName name="_xlnm.Print_Area" localSheetId="0">'2018'!$A$1:$N$42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C39" i="1"/>
  <c r="A39" i="1"/>
  <c r="C38" i="1"/>
  <c r="A38" i="1"/>
  <c r="A37" i="1"/>
  <c r="D35" i="1"/>
  <c r="G33" i="1" s="1"/>
  <c r="G35" i="1" s="1"/>
  <c r="C29" i="1"/>
  <c r="M22" i="1"/>
  <c r="L22" i="1"/>
  <c r="K22" i="1"/>
  <c r="J22" i="1"/>
  <c r="I22" i="1"/>
  <c r="H22" i="1"/>
  <c r="G22" i="1"/>
  <c r="F22" i="1"/>
  <c r="E22" i="1"/>
  <c r="D22" i="1"/>
  <c r="C22" i="1"/>
  <c r="B22" i="1"/>
  <c r="N20" i="1"/>
  <c r="C28" i="1" s="1"/>
  <c r="C30" i="1" s="1"/>
  <c r="F28" i="1" s="1"/>
  <c r="N19" i="1"/>
  <c r="N18" i="1"/>
  <c r="N17" i="1"/>
  <c r="N16" i="1"/>
  <c r="N15" i="1"/>
  <c r="N22" i="1" s="1"/>
  <c r="F29" i="1" s="1"/>
  <c r="N14" i="1"/>
  <c r="N13" i="1"/>
  <c r="N12" i="1"/>
  <c r="N11" i="1"/>
  <c r="N10" i="1"/>
  <c r="N9" i="1"/>
  <c r="N8" i="1"/>
  <c r="C40" i="1" s="1"/>
  <c r="N7" i="1"/>
  <c r="C37" i="1" s="1"/>
  <c r="N6" i="1"/>
  <c r="N5" i="1"/>
  <c r="N4" i="1"/>
  <c r="N3" i="1"/>
  <c r="C41" i="1" l="1"/>
  <c r="F30" i="1"/>
  <c r="I29" i="1" s="1"/>
  <c r="L28" i="1" s="1"/>
  <c r="L30" i="1" s="1"/>
  <c r="N24" i="1" s="1"/>
  <c r="N27" i="1" s="1"/>
  <c r="I35" i="1" s="1"/>
  <c r="I37" i="1" s="1"/>
  <c r="I28" i="1"/>
  <c r="I41" i="1" l="1"/>
  <c r="I39" i="1"/>
  <c r="I30" i="1"/>
</calcChain>
</file>

<file path=xl/sharedStrings.xml><?xml version="1.0" encoding="utf-8"?>
<sst xmlns="http://schemas.openxmlformats.org/spreadsheetml/2006/main" count="69" uniqueCount="64">
  <si>
    <t>Operator</t>
  </si>
  <si>
    <t xml:space="preserve">Lease: </t>
  </si>
  <si>
    <t>Expense Descrip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</si>
  <si>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</si>
  <si>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</si>
  <si>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</si>
  <si>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</si>
  <si>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</si>
  <si>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</si>
  <si>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</si>
  <si>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</si>
  <si>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</si>
  <si>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</si>
  <si>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</si>
  <si>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</si>
  <si>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</si>
  <si>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Chemicals</t>
  </si>
  <si>
    <t>Company Pumper</t>
  </si>
  <si>
    <t>Company Pump Pay burd</t>
  </si>
  <si>
    <t>Energy Consumed</t>
  </si>
  <si>
    <t>Misc</t>
  </si>
  <si>
    <t>Non-operated Other</t>
  </si>
  <si>
    <t>Overhead*</t>
  </si>
  <si>
    <t>R&amp;M-battery &amp; flowlines</t>
  </si>
  <si>
    <t>Need to determine frequency.  May not allow full amount if not recurring.  May allow partial amount.</t>
  </si>
  <si>
    <t>R&amp;M Dirtwork</t>
  </si>
  <si>
    <t>R&amp;M-motor/engine/panel</t>
  </si>
  <si>
    <t>R&amp;M Other</t>
  </si>
  <si>
    <t>R&amp;M Salt Water Pumps</t>
  </si>
  <si>
    <t>R&amp;M-tank clean/bottoms</t>
  </si>
  <si>
    <t>R&amp;M-unit</t>
  </si>
  <si>
    <t>R&amp;M-well</t>
  </si>
  <si>
    <t>Salt Water Disposal</t>
  </si>
  <si>
    <t>Salt Water Hauling</t>
  </si>
  <si>
    <t>Supervision*</t>
  </si>
  <si>
    <t>Total Well Expenses</t>
  </si>
  <si>
    <t>Total Actual Accept Exp Adj for OH</t>
  </si>
  <si>
    <t>Tbl II Exp</t>
  </si>
  <si>
    <t>Overhead was greater than 15% of acceptable expenses.  Subtract overhead from total acceptable expenses and divide remaining expenses by 85%.</t>
  </si>
  <si>
    <t>Overhead Calculation:</t>
  </si>
  <si>
    <t>Compare OH to Total Accept Exp</t>
  </si>
  <si>
    <t xml:space="preserve">If OH &gt; 15% then Subtract </t>
  </si>
  <si>
    <t>Adjust Expto include 15% OH</t>
  </si>
  <si>
    <t>Super</t>
  </si>
  <si>
    <t>Total OH</t>
  </si>
  <si>
    <t>Total Exp</t>
  </si>
  <si>
    <t>Exp w/o OH</t>
  </si>
  <si>
    <t>Total Acceptable Discounted Exp</t>
  </si>
  <si>
    <t xml:space="preserve">Overhead  </t>
  </si>
  <si>
    <t>Total Exp incl OH</t>
  </si>
  <si>
    <t>Less OH</t>
  </si>
  <si>
    <t>Add 15% OH</t>
  </si>
  <si>
    <t xml:space="preserve">% OH </t>
  </si>
  <si>
    <t>Exp w OH</t>
  </si>
  <si>
    <t>Total Exp w/ 15% OH</t>
  </si>
  <si>
    <t>Compare Total Acceptable Disc Exp to Schedule Allowed Expense</t>
  </si>
  <si>
    <t>Total Schedule Expense Allowed</t>
  </si>
  <si>
    <t>Schedule Exp to Total Accept Disc Exp Comparison</t>
  </si>
  <si>
    <t>Total Sched</t>
  </si>
  <si>
    <t xml:space="preserve"> X  # Prod Well</t>
  </si>
  <si>
    <t>25% greater</t>
  </si>
  <si>
    <t>Total Sched Exp</t>
  </si>
  <si>
    <t>vs</t>
  </si>
  <si>
    <t>Expenses NOT allowed-Do not qualify as normal, typical, recurring expenses directly related to lease operation.  Discounting, so cannot allow 1 time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</si>
</sst>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,##0.000_);\(#,##0.000\)"/>
    <numFmt numFmtId="165" formatCode="_(&quot;$&quot;* #,##0_);_(&quot;$&quot;* \(#,##0\);_(&quot;$&quot;* &quot;-&quot;??_);_(@_)"/>
    <numFmt numFmtId="166" formatCode="&quot;$&quot;#,##0"/>
  </numFmts>
  <fonts count="16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i/>
      <sz val="16"/>
      <color rgb="FFFF0000"/>
      <name val="Arial"/>
      <family val="2"/>
    </font>
    <font>
      <b/>
      <sz val="18"/>
      <name val="Arial"/>
      <family val="2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1" applyFont="1" applyFill="1"/>
    <xf numFmtId="44" fontId="0" fillId="0" borderId="0" xfId="1" applyFont="1"/>
    <xf numFmtId="44" fontId="1" fillId="0" borderId="0" xfId="1"/>
    <xf numFmtId="44" fontId="1" fillId="0" borderId="0" xfId="1" applyFont="1" applyFill="1"/>
    <xf numFmtId="0" fontId="1" fillId="0" borderId="0" xfId="0" applyFont="1"/>
    <xf numFmtId="0" fontId="4" fillId="2" borderId="0" xfId="0" applyFont="1" applyFill="1"/>
    <xf numFmtId="44" fontId="4" fillId="2" borderId="0" xfId="1" applyFont="1" applyFill="1"/>
    <xf numFmtId="0" fontId="4" fillId="0" borderId="0" xfId="0" applyFont="1"/>
    <xf numFmtId="0" fontId="5" fillId="0" borderId="0" xfId="0" applyFont="1"/>
    <xf numFmtId="44" fontId="5" fillId="0" borderId="0" xfId="1" applyFont="1" applyFill="1"/>
    <xf numFmtId="0" fontId="6" fillId="0" borderId="0" xfId="0" applyFont="1"/>
    <xf numFmtId="0" fontId="1" fillId="3" borderId="0" xfId="0" applyFont="1" applyFill="1"/>
    <xf numFmtId="44" fontId="3" fillId="3" borderId="0" xfId="1" applyFont="1" applyFill="1"/>
    <xf numFmtId="0" fontId="0" fillId="3" borderId="0" xfId="0" applyFill="1"/>
    <xf numFmtId="0" fontId="3" fillId="0" borderId="0" xfId="0" applyFont="1"/>
    <xf numFmtId="44" fontId="1" fillId="0" borderId="0" xfId="1" applyFont="1"/>
    <xf numFmtId="44" fontId="3" fillId="0" borderId="1" xfId="1" applyFont="1" applyBorder="1"/>
    <xf numFmtId="1" fontId="0" fillId="0" borderId="0" xfId="0" applyNumberFormat="1" applyProtection="1">
      <protection locked="0"/>
    </xf>
    <xf numFmtId="0" fontId="7" fillId="0" borderId="0" xfId="0" applyFont="1"/>
    <xf numFmtId="42" fontId="3" fillId="0" borderId="0" xfId="1" applyNumberFormat="1" applyFont="1"/>
    <xf numFmtId="44" fontId="8" fillId="0" borderId="0" xfId="1" applyFont="1" applyAlignment="1">
      <alignment horizontal="right"/>
    </xf>
    <xf numFmtId="164" fontId="2" fillId="0" borderId="0" xfId="1" applyNumberFormat="1" applyFont="1"/>
    <xf numFmtId="0" fontId="3" fillId="0" borderId="0" xfId="0" applyFont="1" applyAlignment="1">
      <alignment horizontal="left"/>
    </xf>
    <xf numFmtId="44" fontId="1" fillId="0" borderId="0" xfId="1" applyAlignment="1">
      <alignment horizontal="left"/>
    </xf>
    <xf numFmtId="165" fontId="7" fillId="2" borderId="1" xfId="1" applyNumberFormat="1" applyFont="1" applyFill="1" applyBorder="1"/>
    <xf numFmtId="44" fontId="1" fillId="4" borderId="5" xfId="1" applyFont="1" applyFill="1" applyBorder="1" applyAlignment="1">
      <alignment horizontal="left"/>
    </xf>
    <xf numFmtId="44" fontId="1" fillId="4" borderId="0" xfId="1" applyFont="1" applyFill="1" applyBorder="1"/>
    <xf numFmtId="42" fontId="9" fillId="4" borderId="0" xfId="0" applyNumberFormat="1" applyFont="1" applyFill="1"/>
    <xf numFmtId="42" fontId="1" fillId="4" borderId="0" xfId="1" applyNumberFormat="1" applyFont="1" applyFill="1" applyBorder="1"/>
    <xf numFmtId="42" fontId="9" fillId="4" borderId="6" xfId="1" applyNumberFormat="1" applyFont="1" applyFill="1" applyBorder="1"/>
    <xf numFmtId="44" fontId="9" fillId="4" borderId="0" xfId="1" applyFont="1" applyFill="1" applyBorder="1"/>
    <xf numFmtId="42" fontId="1" fillId="4" borderId="0" xfId="1" applyNumberFormat="1" applyFont="1" applyFill="1" applyBorder="1" applyAlignment="1"/>
    <xf numFmtId="42" fontId="9" fillId="4" borderId="0" xfId="1" applyNumberFormat="1" applyFont="1" applyFill="1" applyBorder="1"/>
    <xf numFmtId="39" fontId="1" fillId="4" borderId="6" xfId="1" applyNumberFormat="1" applyFont="1" applyFill="1" applyBorder="1" applyAlignment="1">
      <alignment horizontal="center"/>
    </xf>
    <xf numFmtId="44" fontId="1" fillId="4" borderId="7" xfId="1" applyFont="1" applyFill="1" applyBorder="1" applyAlignment="1">
      <alignment horizontal="right"/>
    </xf>
    <xf numFmtId="42" fontId="1" fillId="4" borderId="8" xfId="1" applyNumberFormat="1" applyFont="1" applyFill="1" applyBorder="1" applyAlignment="1">
      <alignment horizontal="center"/>
    </xf>
    <xf numFmtId="0" fontId="1" fillId="4" borderId="8" xfId="2" applyFill="1" applyBorder="1"/>
    <xf numFmtId="44" fontId="1" fillId="4" borderId="8" xfId="1" applyFont="1" applyFill="1" applyBorder="1" applyAlignment="1">
      <alignment horizontal="right"/>
    </xf>
    <xf numFmtId="10" fontId="1" fillId="4" borderId="8" xfId="1" applyNumberFormat="1" applyFont="1" applyFill="1" applyBorder="1"/>
    <xf numFmtId="44" fontId="1" fillId="4" borderId="8" xfId="1" applyFont="1" applyFill="1" applyBorder="1"/>
    <xf numFmtId="42" fontId="1" fillId="4" borderId="8" xfId="1" applyNumberFormat="1" applyFont="1" applyFill="1" applyBorder="1"/>
    <xf numFmtId="5" fontId="1" fillId="4" borderId="9" xfId="1" applyNumberFormat="1" applyFont="1" applyFill="1" applyBorder="1" applyAlignment="1">
      <alignment horizontal="center"/>
    </xf>
    <xf numFmtId="0" fontId="3" fillId="5" borderId="2" xfId="2" applyFont="1" applyFill="1" applyBorder="1"/>
    <xf numFmtId="0" fontId="1" fillId="5" borderId="3" xfId="2" applyFill="1" applyBorder="1"/>
    <xf numFmtId="44" fontId="3" fillId="5" borderId="4" xfId="1" applyFont="1" applyFill="1" applyBorder="1"/>
    <xf numFmtId="44" fontId="3" fillId="6" borderId="2" xfId="1" applyFont="1" applyFill="1" applyBorder="1"/>
    <xf numFmtId="0" fontId="1" fillId="6" borderId="3" xfId="2" applyFill="1" applyBorder="1"/>
    <xf numFmtId="44" fontId="3" fillId="6" borderId="3" xfId="1" applyFont="1" applyFill="1" applyBorder="1"/>
    <xf numFmtId="0" fontId="1" fillId="6" borderId="4" xfId="2" applyFill="1" applyBorder="1"/>
    <xf numFmtId="44" fontId="1" fillId="5" borderId="5" xfId="1" applyFont="1" applyFill="1" applyBorder="1"/>
    <xf numFmtId="44" fontId="1" fillId="5" borderId="0" xfId="1" applyFont="1" applyFill="1" applyBorder="1"/>
    <xf numFmtId="165" fontId="1" fillId="5" borderId="6" xfId="1" applyNumberFormat="1" applyFont="1" applyFill="1" applyBorder="1"/>
    <xf numFmtId="44" fontId="1" fillId="6" borderId="5" xfId="1" applyFont="1" applyFill="1" applyBorder="1"/>
    <xf numFmtId="44" fontId="1" fillId="6" borderId="0" xfId="1" applyFont="1" applyFill="1" applyBorder="1"/>
    <xf numFmtId="42" fontId="1" fillId="6" borderId="0" xfId="1" applyNumberFormat="1" applyFont="1" applyFill="1" applyBorder="1"/>
    <xf numFmtId="44" fontId="1" fillId="6" borderId="6" xfId="1" applyFont="1" applyFill="1" applyBorder="1"/>
    <xf numFmtId="37" fontId="1" fillId="5" borderId="9" xfId="1" applyNumberFormat="1" applyFont="1" applyFill="1" applyBorder="1"/>
    <xf numFmtId="0" fontId="1" fillId="6" borderId="5" xfId="2" applyFill="1" applyBorder="1"/>
    <xf numFmtId="0" fontId="1" fillId="6" borderId="0" xfId="2" applyFill="1"/>
    <xf numFmtId="10" fontId="11" fillId="6" borderId="0" xfId="1" applyNumberFormat="1" applyFont="1" applyFill="1" applyBorder="1"/>
    <xf numFmtId="39" fontId="1" fillId="6" borderId="0" xfId="1" applyNumberFormat="1" applyFont="1" applyFill="1" applyBorder="1" applyAlignment="1">
      <alignment horizontal="center"/>
    </xf>
    <xf numFmtId="42" fontId="3" fillId="5" borderId="8" xfId="1" applyNumberFormat="1" applyFont="1" applyFill="1" applyBorder="1"/>
    <xf numFmtId="0" fontId="1" fillId="6" borderId="7" xfId="2" applyFill="1" applyBorder="1"/>
    <xf numFmtId="0" fontId="1" fillId="6" borderId="8" xfId="2" applyFill="1" applyBorder="1"/>
    <xf numFmtId="42" fontId="3" fillId="6" borderId="1" xfId="1" applyNumberFormat="1" applyFont="1" applyFill="1" applyBorder="1"/>
    <xf numFmtId="44" fontId="1" fillId="6" borderId="8" xfId="1" applyFont="1" applyFill="1" applyBorder="1" applyAlignment="1">
      <alignment horizontal="center"/>
    </xf>
    <xf numFmtId="0" fontId="12" fillId="2" borderId="2" xfId="2" applyFont="1" applyFill="1" applyBorder="1"/>
    <xf numFmtId="0" fontId="1" fillId="2" borderId="3" xfId="2" applyFill="1" applyBorder="1"/>
    <xf numFmtId="44" fontId="1" fillId="2" borderId="3" xfId="1" applyFill="1" applyBorder="1"/>
    <xf numFmtId="44" fontId="1" fillId="2" borderId="3" xfId="1" applyFont="1" applyFill="1" applyBorder="1"/>
    <xf numFmtId="44" fontId="1" fillId="2" borderId="4" xfId="1" applyFont="1" applyFill="1" applyBorder="1"/>
    <xf numFmtId="0" fontId="12" fillId="2" borderId="5" xfId="2" applyFont="1" applyFill="1" applyBorder="1"/>
    <xf numFmtId="0" fontId="1" fillId="2" borderId="0" xfId="2" applyFill="1"/>
    <xf numFmtId="44" fontId="1" fillId="2" borderId="0" xfId="1" applyFill="1" applyBorder="1"/>
    <xf numFmtId="0" fontId="1" fillId="2" borderId="0" xfId="0" applyFont="1" applyFill="1"/>
    <xf numFmtId="0" fontId="1" fillId="2" borderId="6" xfId="0" applyFont="1" applyFill="1" applyBorder="1"/>
    <xf numFmtId="44" fontId="1" fillId="2" borderId="0" xfId="2" applyNumberFormat="1" applyFill="1"/>
    <xf numFmtId="44" fontId="1" fillId="2" borderId="8" xfId="2" applyNumberFormat="1" applyFill="1" applyBorder="1"/>
    <xf numFmtId="0" fontId="14" fillId="0" borderId="4" xfId="2" applyFont="1" applyBorder="1"/>
    <xf numFmtId="0" fontId="12" fillId="2" borderId="7" xfId="2" applyFont="1" applyFill="1" applyBorder="1"/>
    <xf numFmtId="0" fontId="1" fillId="2" borderId="8" xfId="2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4" fillId="0" borderId="6" xfId="2" applyFont="1" applyBorder="1"/>
    <xf numFmtId="0" fontId="14" fillId="0" borderId="5" xfId="2" applyFont="1" applyBorder="1"/>
    <xf numFmtId="0" fontId="14" fillId="0" borderId="0" xfId="2" applyFont="1"/>
    <xf numFmtId="0" fontId="14" fillId="0" borderId="7" xfId="2" applyFont="1" applyBorder="1"/>
    <xf numFmtId="0" fontId="14" fillId="0" borderId="8" xfId="2" applyFont="1" applyBorder="1"/>
    <xf numFmtId="0" fontId="14" fillId="0" borderId="9" xfId="2" applyFont="1" applyBorder="1"/>
    <xf numFmtId="166" fontId="15" fillId="3" borderId="0" xfId="0" applyNumberFormat="1" applyFont="1" applyFill="1" applyAlignment="1">
      <alignment horizontal="center"/>
    </xf>
    <xf numFmtId="166" fontId="15" fillId="3" borderId="14" xfId="0" applyNumberFormat="1" applyFont="1" applyFill="1" applyBorder="1" applyAlignment="1">
      <alignment horizontal="center"/>
    </xf>
    <xf numFmtId="166" fontId="15" fillId="3" borderId="15" xfId="0" applyNumberFormat="1" applyFont="1" applyFill="1" applyBorder="1" applyAlignment="1">
      <alignment horizontal="center"/>
    </xf>
    <xf numFmtId="166" fontId="15" fillId="3" borderId="16" xfId="0" applyNumberFormat="1" applyFont="1" applyFill="1" applyBorder="1" applyAlignment="1">
      <alignment horizontal="center"/>
    </xf>
    <xf numFmtId="44" fontId="8" fillId="0" borderId="0" xfId="1" applyFont="1" applyAlignment="1">
      <alignment horizontal="right"/>
    </xf>
    <xf numFmtId="44" fontId="3" fillId="4" borderId="2" xfId="1" applyFont="1" applyFill="1" applyBorder="1" applyAlignment="1">
      <alignment horizontal="center"/>
    </xf>
    <xf numFmtId="44" fontId="3" fillId="4" borderId="3" xfId="1" applyFont="1" applyFill="1" applyBorder="1" applyAlignment="1">
      <alignment horizontal="center"/>
    </xf>
    <xf numFmtId="44" fontId="3" fillId="4" borderId="3" xfId="1" applyFont="1" applyFill="1" applyBorder="1" applyAlignment="1">
      <alignment horizontal="right"/>
    </xf>
    <xf numFmtId="44" fontId="3" fillId="4" borderId="4" xfId="1" applyFont="1" applyFill="1" applyBorder="1" applyAlignment="1">
      <alignment horizontal="right"/>
    </xf>
    <xf numFmtId="44" fontId="1" fillId="4" borderId="0" xfId="1" applyFont="1" applyFill="1" applyBorder="1" applyAlignment="1">
      <alignment horizontal="right"/>
    </xf>
    <xf numFmtId="44" fontId="10" fillId="0" borderId="5" xfId="1" applyFont="1" applyBorder="1" applyAlignment="1">
      <alignment horizontal="right" wrapText="1"/>
    </xf>
    <xf numFmtId="44" fontId="10" fillId="0" borderId="0" xfId="1" applyFont="1" applyAlignment="1">
      <alignment horizontal="right" wrapText="1"/>
    </xf>
    <xf numFmtId="0" fontId="1" fillId="4" borderId="0" xfId="2" applyFill="1" applyAlignment="1">
      <alignment horizontal="right"/>
    </xf>
    <xf numFmtId="0" fontId="1" fillId="4" borderId="8" xfId="2" applyFill="1" applyBorder="1" applyAlignment="1">
      <alignment horizontal="right"/>
    </xf>
    <xf numFmtId="44" fontId="1" fillId="5" borderId="5" xfId="1" applyFont="1" applyFill="1" applyBorder="1" applyAlignment="1">
      <alignment horizontal="right"/>
    </xf>
    <xf numFmtId="44" fontId="1" fillId="5" borderId="0" xfId="1" applyFont="1" applyFill="1" applyBorder="1" applyAlignment="1">
      <alignment horizontal="right"/>
    </xf>
    <xf numFmtId="44" fontId="3" fillId="5" borderId="7" xfId="1" applyFont="1" applyFill="1" applyBorder="1" applyAlignment="1">
      <alignment horizontal="right"/>
    </xf>
    <xf numFmtId="44" fontId="3" fillId="5" borderId="8" xfId="1" applyFont="1" applyFill="1" applyBorder="1" applyAlignment="1">
      <alignment horizontal="right"/>
    </xf>
    <xf numFmtId="0" fontId="13" fillId="3" borderId="10" xfId="2" applyFont="1" applyFill="1" applyBorder="1" applyAlignment="1">
      <alignment horizontal="center"/>
    </xf>
    <xf numFmtId="0" fontId="13" fillId="3" borderId="11" xfId="2" applyFont="1" applyFill="1" applyBorder="1" applyAlignment="1">
      <alignment horizontal="center"/>
    </xf>
    <xf numFmtId="0" fontId="13" fillId="3" borderId="12" xfId="2" applyFont="1" applyFill="1" applyBorder="1" applyAlignment="1">
      <alignment horizontal="center"/>
    </xf>
    <xf numFmtId="0" fontId="13" fillId="3" borderId="13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0" fontId="13" fillId="3" borderId="14" xfId="2" applyFont="1" applyFill="1" applyBorder="1" applyAlignment="1">
      <alignment horizontal="center"/>
    </xf>
    <xf numFmtId="0" fontId="5" fillId="3" borderId="13" xfId="2" applyFont="1" applyFill="1" applyBorder="1" applyAlignment="1">
      <alignment horizontal="center" wrapText="1"/>
    </xf>
    <xf numFmtId="0" fontId="5" fillId="3" borderId="0" xfId="2" applyFont="1" applyFill="1" applyAlignment="1">
      <alignment horizontal="center" wrapText="1"/>
    </xf>
    <xf numFmtId="0" fontId="5" fillId="3" borderId="14" xfId="2" applyFont="1" applyFill="1" applyBorder="1" applyAlignment="1">
      <alignment horizontal="center" wrapText="1"/>
    </xf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zoomScale="90" zoomScaleNormal="90" workbookViewId="0"/>
  </sheetViews>
  <sheetFormatPr defaultRowHeight="12.75" x14ac:dyDescent="0.2"/>
  <cols>
    <col min="1" max="1" width="24" customWidth="1"/>
    <col min="2" max="2" width="9.85546875" customWidth="1"/>
    <col min="3" max="3" width="12" customWidth="1"/>
    <col min="4" max="4" width="10.5703125" customWidth="1"/>
    <col min="5" max="5" width="9.85546875" customWidth="1"/>
    <col min="6" max="6" width="12" customWidth="1"/>
    <col min="7" max="7" width="11.28515625" customWidth="1"/>
    <col min="8" max="9" width="11.140625" customWidth="1"/>
    <col min="10" max="10" width="8.7109375" customWidth="1"/>
    <col min="11" max="12" width="11.140625" customWidth="1"/>
    <col min="13" max="13" width="13.28515625" customWidth="1"/>
    <col min="14" max="14" width="13.85546875" customWidth="1"/>
  </cols>
  <sheetData>
    <row r="1" spans="1:25" x14ac:dyDescent="0.2">
      <c r="A1">
        <v>2018</v>
      </c>
      <c r="B1" t="s">
        <v>0</v>
      </c>
      <c r="D1" t="s">
        <v>1</v>
      </c>
    </row>
    <row r="2" spans="1:25" ht="1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</row>
    <row r="3" spans="1:25" ht="16.5" customHeight="1" x14ac:dyDescent="0.2">
      <c r="A3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>
        <f t="shared" ref="N3:N20" si="0">SUM(B3:M3)</f>
        <v>0</v>
      </c>
    </row>
    <row r="4" spans="1:25" s="6" customFormat="1" ht="14.25" customHeight="1" x14ac:dyDescent="0.2">
      <c r="A4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>
        <f t="shared" si="0"/>
        <v>0</v>
      </c>
    </row>
    <row r="5" spans="1:25" s="6" customFormat="1" ht="14.25" customHeight="1" x14ac:dyDescent="0.2">
      <c r="A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f t="shared" si="0"/>
        <v>0</v>
      </c>
    </row>
    <row r="6" spans="1:25" s="6" customFormat="1" ht="14.25" customHeight="1" x14ac:dyDescent="0.2">
      <c r="A6" s="6" t="s">
        <v>19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>
        <f t="shared" si="0"/>
        <v>0</v>
      </c>
    </row>
    <row r="7" spans="1:25" s="9" customFormat="1" ht="14.25" customHeight="1" x14ac:dyDescent="0.2">
      <c r="A7" s="7" t="s">
        <v>20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>
        <f t="shared" si="0"/>
        <v>0</v>
      </c>
    </row>
    <row r="8" spans="1:25" s="9" customFormat="1" ht="14.25" customHeight="1" x14ac:dyDescent="0.2">
      <c r="A8" s="7" t="s">
        <v>21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>
        <f t="shared" si="0"/>
        <v>0</v>
      </c>
    </row>
    <row r="9" spans="1:25" s="12" customFormat="1" ht="14.25" customHeight="1" x14ac:dyDescent="0.2">
      <c r="A9" s="10" t="s">
        <v>22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>
        <f t="shared" si="0"/>
        <v>0</v>
      </c>
    </row>
    <row r="10" spans="1:25" s="6" customFormat="1" ht="14.25" customHeight="1" x14ac:dyDescent="0.2">
      <c r="A10" s="13" t="s">
        <v>23</v>
      </c>
      <c r="B10"/>
      <c r="M10" s="5"/>
      <c r="N10" s="5">
        <f>SUM(B10:M10)</f>
        <v>0</v>
      </c>
      <c r="O10" s="14" t="s">
        <v>24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s="9" customFormat="1" ht="14.25" customHeight="1" x14ac:dyDescent="0.2">
      <c r="A11" s="7" t="s">
        <v>25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0"/>
        <v>0</v>
      </c>
    </row>
    <row r="12" spans="1:25" s="6" customFormat="1" ht="14.25" customHeight="1" x14ac:dyDescent="0.2">
      <c r="A12" s="6" t="s">
        <v>26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>
        <f t="shared" si="0"/>
        <v>0</v>
      </c>
    </row>
    <row r="13" spans="1:25" s="9" customFormat="1" ht="14.25" customHeight="1" x14ac:dyDescent="0.2">
      <c r="A13" s="7" t="s">
        <v>27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0"/>
        <v>0</v>
      </c>
    </row>
    <row r="14" spans="1:25" ht="14.25" customHeight="1" x14ac:dyDescent="0.2">
      <c r="A14" s="15" t="s">
        <v>28</v>
      </c>
      <c r="M14" s="5"/>
      <c r="N14" s="5">
        <f>SUM(B14:M14)</f>
        <v>0</v>
      </c>
      <c r="O14" s="14" t="s">
        <v>24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s="6" customFormat="1" ht="14.25" customHeight="1" x14ac:dyDescent="0.2">
      <c r="A15" s="15" t="s">
        <v>29</v>
      </c>
      <c r="B15"/>
      <c r="M15" s="5"/>
      <c r="N15" s="5">
        <f>SUM(B15:M15)</f>
        <v>0</v>
      </c>
      <c r="O15" s="14" t="s">
        <v>24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s="6" customFormat="1" ht="14.25" customHeight="1" x14ac:dyDescent="0.2">
      <c r="A16" t="s">
        <v>30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f t="shared" si="0"/>
        <v>0</v>
      </c>
    </row>
    <row r="17" spans="1:25" s="6" customFormat="1" ht="14.25" customHeight="1" x14ac:dyDescent="0.2">
      <c r="A17" s="15" t="s">
        <v>31</v>
      </c>
      <c r="B17"/>
      <c r="M17" s="5"/>
      <c r="N17" s="5">
        <f t="shared" si="0"/>
        <v>0</v>
      </c>
      <c r="O17" s="14" t="s">
        <v>24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s="6" customFormat="1" ht="14.25" customHeight="1" x14ac:dyDescent="0.2">
      <c r="A18" s="6" t="s">
        <v>32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f t="shared" si="0"/>
        <v>0</v>
      </c>
    </row>
    <row r="19" spans="1:25" s="6" customFormat="1" ht="14.25" customHeight="1" x14ac:dyDescent="0.2">
      <c r="A19" t="s">
        <v>33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f t="shared" si="0"/>
        <v>0</v>
      </c>
    </row>
    <row r="20" spans="1:25" s="12" customFormat="1" ht="14.25" customHeight="1" x14ac:dyDescent="0.2">
      <c r="A20" s="10" t="s">
        <v>34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>
        <f t="shared" si="0"/>
        <v>0</v>
      </c>
    </row>
    <row r="21" spans="1:25" ht="13.5" customHeight="1" thickBot="1" x14ac:dyDescent="0.25">
      <c r="N21" s="5"/>
    </row>
    <row r="22" spans="1:25" ht="13.5" customHeight="1" thickBot="1" x14ac:dyDescent="0.25">
      <c r="A22" s="16" t="s">
        <v>35</v>
      </c>
      <c r="B22" s="17">
        <f t="shared" ref="B22:M22" si="1">SUM(B3:B21)</f>
        <v>0</v>
      </c>
      <c r="C22" s="17">
        <f t="shared" si="1"/>
        <v>0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0</v>
      </c>
      <c r="L22" s="17">
        <f t="shared" si="1"/>
        <v>0</v>
      </c>
      <c r="M22" s="17">
        <f t="shared" si="1"/>
        <v>0</v>
      </c>
      <c r="N22" s="18">
        <f>SUM(N3:N6,N9:N10,N12,N14:N20)</f>
        <v>0</v>
      </c>
      <c r="P22" s="19"/>
    </row>
    <row r="23" spans="1:25" ht="15" customHeight="1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25" ht="21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95" t="s">
        <v>36</v>
      </c>
      <c r="K24" s="95"/>
      <c r="L24" s="95"/>
      <c r="M24" s="95"/>
      <c r="N24" s="21" t="e">
        <f>ROUND(IF(L30=0,I30,L30),0)</f>
        <v>#DIV/0!</v>
      </c>
    </row>
    <row r="25" spans="1:25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17"/>
      <c r="L25" s="17"/>
      <c r="M25" s="22" t="s">
        <v>37</v>
      </c>
      <c r="N25" s="23">
        <v>4.4619999999999997</v>
      </c>
    </row>
    <row r="26" spans="1:25" ht="24" customHeight="1" thickBot="1" x14ac:dyDescent="0.25">
      <c r="A26" s="24" t="s">
        <v>38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5"/>
      <c r="M26" s="4"/>
      <c r="N26" s="4"/>
    </row>
    <row r="27" spans="1:25" ht="18.75" customHeight="1" thickBot="1" x14ac:dyDescent="0.3">
      <c r="B27" s="96" t="s">
        <v>39</v>
      </c>
      <c r="C27" s="97"/>
      <c r="D27" s="98" t="s">
        <v>40</v>
      </c>
      <c r="E27" s="98"/>
      <c r="F27" s="98"/>
      <c r="G27" s="98" t="s">
        <v>41</v>
      </c>
      <c r="H27" s="98"/>
      <c r="I27" s="98"/>
      <c r="J27" s="98" t="s">
        <v>42</v>
      </c>
      <c r="K27" s="98"/>
      <c r="L27" s="99"/>
      <c r="M27" s="4"/>
      <c r="N27" s="26" t="e">
        <f>ROUND(N24*N25,0)</f>
        <v>#DIV/0!</v>
      </c>
    </row>
    <row r="28" spans="1:25" ht="15.75" customHeight="1" x14ac:dyDescent="0.35">
      <c r="B28" s="27" t="s">
        <v>43</v>
      </c>
      <c r="C28" s="28">
        <f>N20</f>
        <v>0</v>
      </c>
      <c r="D28" s="28"/>
      <c r="E28" s="28" t="s">
        <v>44</v>
      </c>
      <c r="F28" s="29">
        <f>C30</f>
        <v>0</v>
      </c>
      <c r="G28" s="28"/>
      <c r="H28" s="28" t="s">
        <v>45</v>
      </c>
      <c r="I28" s="30">
        <f>ROUND(N22,0)</f>
        <v>0</v>
      </c>
      <c r="J28" s="100" t="s">
        <v>46</v>
      </c>
      <c r="K28" s="100"/>
      <c r="L28" s="31" t="e">
        <f>IF(I29=0,I29,I30)</f>
        <v>#DIV/0!</v>
      </c>
      <c r="M28" s="101" t="s">
        <v>47</v>
      </c>
      <c r="N28" s="102"/>
    </row>
    <row r="29" spans="1:25" ht="15.75" customHeight="1" x14ac:dyDescent="0.35">
      <c r="B29" s="27" t="s">
        <v>48</v>
      </c>
      <c r="C29" s="32">
        <f>N9</f>
        <v>0</v>
      </c>
      <c r="D29" s="100" t="s">
        <v>49</v>
      </c>
      <c r="E29" s="100"/>
      <c r="F29" s="33">
        <f>ROUND(N22,0)</f>
        <v>0</v>
      </c>
      <c r="G29" s="28"/>
      <c r="H29" s="28" t="s">
        <v>50</v>
      </c>
      <c r="I29" s="34" t="e">
        <f>IF(F30&gt;15%,C30,0)</f>
        <v>#DIV/0!</v>
      </c>
      <c r="J29" s="103" t="s">
        <v>51</v>
      </c>
      <c r="K29" s="103"/>
      <c r="L29" s="35">
        <v>0.85</v>
      </c>
      <c r="M29" s="101"/>
      <c r="N29" s="102"/>
    </row>
    <row r="30" spans="1:25" ht="15.75" customHeight="1" x14ac:dyDescent="0.2">
      <c r="B30" s="36" t="s">
        <v>44</v>
      </c>
      <c r="C30" s="37">
        <f>ROUND(SUM(C28:C29),0)</f>
        <v>0</v>
      </c>
      <c r="D30" s="38"/>
      <c r="E30" s="39" t="s">
        <v>52</v>
      </c>
      <c r="F30" s="40" t="e">
        <f>F28/F29</f>
        <v>#DIV/0!</v>
      </c>
      <c r="G30" s="41"/>
      <c r="H30" s="41" t="s">
        <v>53</v>
      </c>
      <c r="I30" s="42" t="e">
        <f>I28-I29</f>
        <v>#DIV/0!</v>
      </c>
      <c r="J30" s="104" t="s">
        <v>54</v>
      </c>
      <c r="K30" s="104"/>
      <c r="L30" s="43" t="e">
        <f>ROUND(L28/L29,0)</f>
        <v>#DIV/0!</v>
      </c>
      <c r="M30" s="4"/>
      <c r="N30" s="4"/>
    </row>
    <row r="31" spans="1:25" ht="24" customHeight="1" x14ac:dyDescent="0.2">
      <c r="A31" s="16" t="s">
        <v>55</v>
      </c>
      <c r="B31" s="4"/>
      <c r="C31" s="4"/>
      <c r="D31" s="4"/>
      <c r="E31" s="4"/>
      <c r="F31" s="4"/>
      <c r="G31" s="4"/>
      <c r="H31" s="4"/>
      <c r="I31" s="4"/>
      <c r="L31" s="4"/>
      <c r="M31" s="4"/>
      <c r="N31" s="4"/>
    </row>
    <row r="32" spans="1:25" ht="15.75" customHeight="1" x14ac:dyDescent="0.2">
      <c r="B32" s="44" t="s">
        <v>56</v>
      </c>
      <c r="C32" s="45"/>
      <c r="D32" s="46"/>
      <c r="E32" s="47" t="s">
        <v>57</v>
      </c>
      <c r="F32" s="48"/>
      <c r="G32" s="49"/>
      <c r="H32" s="48"/>
      <c r="I32" s="50"/>
    </row>
    <row r="33" spans="1:14" ht="15.75" customHeight="1" x14ac:dyDescent="0.2">
      <c r="B33" s="51"/>
      <c r="C33" s="52" t="s">
        <v>37</v>
      </c>
      <c r="D33" s="53">
        <v>110045</v>
      </c>
      <c r="E33" s="54"/>
      <c r="F33" s="55" t="s">
        <v>58</v>
      </c>
      <c r="G33" s="56">
        <f>D35</f>
        <v>550225</v>
      </c>
      <c r="H33" s="55"/>
      <c r="I33" s="57"/>
    </row>
    <row r="34" spans="1:14" ht="15.75" customHeight="1" thickBot="1" x14ac:dyDescent="0.25">
      <c r="B34" s="105" t="s">
        <v>59</v>
      </c>
      <c r="C34" s="106"/>
      <c r="D34" s="58">
        <v>5</v>
      </c>
      <c r="E34" s="59"/>
      <c r="F34" s="60" t="s">
        <v>60</v>
      </c>
      <c r="G34" s="61">
        <v>1.25</v>
      </c>
      <c r="H34" s="62">
        <v>-1.25</v>
      </c>
      <c r="I34" s="57"/>
    </row>
    <row r="35" spans="1:14" ht="15.75" customHeight="1" thickBot="1" x14ac:dyDescent="0.25">
      <c r="B35" s="107" t="s">
        <v>61</v>
      </c>
      <c r="C35" s="108"/>
      <c r="D35" s="63">
        <f>D33*D34</f>
        <v>550225</v>
      </c>
      <c r="E35" s="64"/>
      <c r="F35" s="65"/>
      <c r="G35" s="66">
        <f>G33*G34</f>
        <v>687781.25</v>
      </c>
      <c r="H35" s="67" t="s">
        <v>62</v>
      </c>
      <c r="I35" s="66" t="e">
        <f>N27</f>
        <v>#DIV/0!</v>
      </c>
    </row>
    <row r="36" spans="1:14" ht="24" customHeight="1" thickBot="1" x14ac:dyDescent="0.25">
      <c r="A36" s="16" t="s">
        <v>63</v>
      </c>
      <c r="N36" s="4"/>
    </row>
    <row r="37" spans="1:14" ht="14.25" customHeight="1" x14ac:dyDescent="0.2">
      <c r="A37" s="68" t="str">
        <f>A7</f>
        <v>Misc</v>
      </c>
      <c r="B37" s="69"/>
      <c r="C37" s="70">
        <f>N7</f>
        <v>0</v>
      </c>
      <c r="D37" s="71"/>
      <c r="E37" s="71"/>
      <c r="F37" s="71"/>
      <c r="G37" s="72"/>
      <c r="H37" s="17"/>
      <c r="I37" s="109" t="e">
        <f>IF(G35&lt;I35,"MAY USE TAXPAYER ACCEPT EXPENSE","USE GUIDE EXPENSE")</f>
        <v>#DIV/0!</v>
      </c>
      <c r="J37" s="110"/>
      <c r="K37" s="110"/>
      <c r="L37" s="110"/>
      <c r="M37" s="110"/>
      <c r="N37" s="111"/>
    </row>
    <row r="38" spans="1:14" ht="14.25" customHeight="1" x14ac:dyDescent="0.2">
      <c r="A38" s="73" t="str">
        <f>A11</f>
        <v>R&amp;M Dirtwork</v>
      </c>
      <c r="B38" s="74"/>
      <c r="C38" s="75">
        <f>111</f>
        <v>111</v>
      </c>
      <c r="D38" s="76"/>
      <c r="E38" s="76"/>
      <c r="F38" s="76"/>
      <c r="G38" s="77"/>
      <c r="H38" s="6"/>
      <c r="I38" s="112"/>
      <c r="J38" s="113"/>
      <c r="K38" s="113"/>
      <c r="L38" s="113"/>
      <c r="M38" s="113"/>
      <c r="N38" s="114"/>
    </row>
    <row r="39" spans="1:14" ht="14.25" customHeight="1" x14ac:dyDescent="0.2">
      <c r="A39" s="73" t="str">
        <f>A13</f>
        <v>R&amp;M Other</v>
      </c>
      <c r="B39" s="74"/>
      <c r="C39" s="78">
        <f>N13</f>
        <v>0</v>
      </c>
      <c r="D39" s="76"/>
      <c r="E39" s="76"/>
      <c r="F39" s="76"/>
      <c r="G39" s="77"/>
      <c r="H39" s="6"/>
      <c r="I39" s="115" t="e">
        <f>IF(G35&lt;I35,"Taxpayer Total Accept Disc Expense exceeds Schedule Exp by 25%","Taxpayer Total Accept Disc Expense does not exceed Schedule Exp by 25%")</f>
        <v>#DIV/0!</v>
      </c>
      <c r="J39" s="116"/>
      <c r="K39" s="116"/>
      <c r="L39" s="116"/>
      <c r="M39" s="116"/>
      <c r="N39" s="117"/>
    </row>
    <row r="40" spans="1:14" ht="14.25" customHeight="1" x14ac:dyDescent="0.35">
      <c r="A40" s="73" t="str">
        <f>A8</f>
        <v>Non-operated Other</v>
      </c>
      <c r="B40" s="74"/>
      <c r="C40" s="79">
        <f>N8</f>
        <v>0</v>
      </c>
      <c r="D40" s="76"/>
      <c r="E40" s="76"/>
      <c r="F40" s="76"/>
      <c r="G40" s="77"/>
      <c r="H40" s="80"/>
      <c r="I40" s="116"/>
      <c r="J40" s="116"/>
      <c r="K40" s="116"/>
      <c r="L40" s="116"/>
      <c r="M40" s="116"/>
      <c r="N40" s="117"/>
    </row>
    <row r="41" spans="1:14" ht="14.25" customHeight="1" x14ac:dyDescent="0.35">
      <c r="A41" s="81"/>
      <c r="B41" s="82"/>
      <c r="C41" s="79">
        <f>SUM(C37:C40)</f>
        <v>111</v>
      </c>
      <c r="D41" s="83"/>
      <c r="E41" s="83"/>
      <c r="F41" s="83"/>
      <c r="G41" s="84"/>
      <c r="H41" s="85"/>
      <c r="I41" s="91" t="e">
        <f>IF(G35&lt;I35,I35,D35)</f>
        <v>#DIV/0!</v>
      </c>
      <c r="J41" s="91"/>
      <c r="K41" s="91"/>
      <c r="L41" s="91"/>
      <c r="M41" s="91"/>
      <c r="N41" s="92"/>
    </row>
    <row r="42" spans="1:14" ht="12.75" customHeight="1" thickBot="1" x14ac:dyDescent="0.4">
      <c r="A42" s="86"/>
      <c r="B42" s="87"/>
      <c r="C42" s="87"/>
      <c r="D42" s="87"/>
      <c r="E42" s="87"/>
      <c r="F42" s="87"/>
      <c r="G42" s="87"/>
      <c r="H42" s="85"/>
      <c r="I42" s="93"/>
      <c r="J42" s="93"/>
      <c r="K42" s="93"/>
      <c r="L42" s="93"/>
      <c r="M42" s="93"/>
      <c r="N42" s="94"/>
    </row>
    <row r="43" spans="1:14" ht="13.5" customHeight="1" x14ac:dyDescent="0.35">
      <c r="A43" s="86"/>
      <c r="B43" s="87"/>
      <c r="C43" s="87"/>
      <c r="D43" s="87"/>
      <c r="E43" s="87"/>
      <c r="F43" s="87"/>
      <c r="G43" s="87"/>
      <c r="H43" s="85"/>
      <c r="I43" s="6"/>
      <c r="J43" s="6"/>
      <c r="K43" s="6"/>
      <c r="L43" s="6"/>
      <c r="M43" s="6"/>
      <c r="N43" s="6"/>
    </row>
    <row r="44" spans="1:14" ht="12.75" customHeight="1" x14ac:dyDescent="0.35">
      <c r="A44" s="86"/>
      <c r="B44" s="87"/>
      <c r="C44" s="87"/>
      <c r="D44" s="87"/>
      <c r="E44" s="87"/>
      <c r="F44" s="87"/>
      <c r="G44" s="87"/>
      <c r="H44" s="85"/>
    </row>
    <row r="45" spans="1:14" ht="12.75" customHeight="1" x14ac:dyDescent="0.35">
      <c r="A45" s="86"/>
      <c r="B45" s="87"/>
      <c r="C45" s="87"/>
      <c r="D45" s="87"/>
      <c r="E45" s="87"/>
      <c r="F45" s="87"/>
      <c r="G45" s="87"/>
      <c r="H45" s="85"/>
    </row>
    <row r="46" spans="1:14" ht="12.75" customHeight="1" x14ac:dyDescent="0.35">
      <c r="A46" s="86"/>
      <c r="B46" s="87"/>
      <c r="C46" s="87"/>
      <c r="D46" s="87"/>
      <c r="E46" s="87"/>
      <c r="F46" s="87"/>
      <c r="G46" s="87"/>
      <c r="H46" s="85"/>
    </row>
    <row r="47" spans="1:14" ht="12.75" customHeight="1" x14ac:dyDescent="0.35">
      <c r="A47" s="88"/>
      <c r="B47" s="89"/>
      <c r="C47" s="89"/>
      <c r="D47" s="89"/>
      <c r="E47" s="89"/>
      <c r="F47" s="89"/>
      <c r="G47" s="89"/>
      <c r="H47" s="90"/>
    </row>
  </sheetData>
  <mergeCells count="15">
    <mergeCell ref="I41:N42"/>
    <mergeCell ref="J24:M24"/>
    <mergeCell ref="B27:C27"/>
    <mergeCell ref="D27:F27"/>
    <mergeCell ref="G27:I27"/>
    <mergeCell ref="J27:L27"/>
    <mergeCell ref="J28:K28"/>
    <mergeCell ref="M28:N29"/>
    <mergeCell ref="D29:E29"/>
    <mergeCell ref="J29:K29"/>
    <mergeCell ref="J30:K30"/>
    <mergeCell ref="B34:C34"/>
    <mergeCell ref="B35:C35"/>
    <mergeCell ref="I37:N38"/>
    <mergeCell ref="I39:N40"/>
  </mergeCells>
  <pageMargins left="0.15" right="0.1" top="0.75" bottom="0.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Ree</dc:creator>
  <cp:lastModifiedBy>Scott County Appraiser's Office</cp:lastModifiedBy>
  <cp:lastPrinted>2018-05-30T21:13:58Z</cp:lastPrinted>
  <dcterms:created xsi:type="dcterms:W3CDTF">2018-04-20T22:06:55Z</dcterms:created>
  <dcterms:modified xsi:type="dcterms:W3CDTF">2025-01-13T20:33:32Z</dcterms:modified>
</cp:coreProperties>
</file>